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H-FILESERVER\Data\FINANCE\Finance Director\Transparency\Debt\"/>
    </mc:Choice>
  </mc:AlternateContent>
  <xr:revisionPtr revIDLastSave="0" documentId="8_{06CA7402-38CE-4BE2-A55D-FD1184C94DD8}" xr6:coauthVersionLast="47" xr6:coauthVersionMax="47" xr10:uidLastSave="{00000000-0000-0000-0000-000000000000}"/>
  <bookViews>
    <workbookView xWindow="-120" yWindow="-120" windowWidth="29040" windowHeight="15720" xr2:uid="{6ABA58E3-F4D5-4607-B47E-B58CE3DEF64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O52" i="1" s="1"/>
  <c r="J52" i="1"/>
  <c r="T52" i="1" s="1"/>
  <c r="U52" i="1" s="1"/>
  <c r="U51" i="1"/>
  <c r="T51" i="1"/>
  <c r="Q51" i="1"/>
  <c r="R51" i="1" s="1"/>
  <c r="N51" i="1"/>
  <c r="O51" i="1" s="1"/>
  <c r="U50" i="1"/>
  <c r="T50" i="1"/>
  <c r="R50" i="1"/>
  <c r="O50" i="1"/>
  <c r="H29" i="1"/>
  <c r="N27" i="1"/>
  <c r="J27" i="1"/>
  <c r="T27" i="1" s="1"/>
  <c r="J26" i="1"/>
  <c r="N26" i="1" s="1"/>
  <c r="J25" i="1"/>
  <c r="N25" i="1" s="1"/>
  <c r="J24" i="1"/>
  <c r="N24" i="1" s="1"/>
  <c r="N23" i="1"/>
  <c r="J23" i="1"/>
  <c r="J22" i="1"/>
  <c r="N22" i="1" s="1"/>
  <c r="J21" i="1"/>
  <c r="N21" i="1" s="1"/>
  <c r="J20" i="1"/>
  <c r="N20" i="1" s="1"/>
  <c r="N19" i="1"/>
  <c r="J19" i="1"/>
  <c r="J18" i="1"/>
  <c r="N18" i="1" s="1"/>
  <c r="J17" i="1"/>
  <c r="N17" i="1" s="1"/>
  <c r="T16" i="1"/>
  <c r="N16" i="1"/>
  <c r="J16" i="1"/>
  <c r="T15" i="1"/>
  <c r="Q15" i="1"/>
  <c r="Q29" i="1" s="1"/>
  <c r="J15" i="1"/>
  <c r="U15" i="1" s="1"/>
  <c r="T14" i="1"/>
  <c r="U14" i="1" s="1"/>
  <c r="N14" i="1"/>
  <c r="J14" i="1"/>
  <c r="T13" i="1"/>
  <c r="U13" i="1" s="1"/>
  <c r="N13" i="1"/>
  <c r="O13" i="1" s="1"/>
  <c r="J13" i="1"/>
  <c r="T12" i="1"/>
  <c r="U12" i="1" s="1"/>
  <c r="N12" i="1"/>
  <c r="J12" i="1"/>
  <c r="J29" i="1" s="1"/>
  <c r="T11" i="1"/>
  <c r="U11" i="1" s="1"/>
  <c r="N11" i="1"/>
  <c r="O11" i="1" s="1"/>
  <c r="J11" i="1"/>
  <c r="N29" i="1" l="1"/>
  <c r="O29" i="1" s="1"/>
  <c r="R29" i="1"/>
  <c r="R15" i="1"/>
  <c r="Q52" i="1"/>
  <c r="R52" i="1" s="1"/>
  <c r="T29" i="1"/>
  <c r="U29" i="1" s="1"/>
  <c r="O12" i="1"/>
</calcChain>
</file>

<file path=xl/sharedStrings.xml><?xml version="1.0" encoding="utf-8"?>
<sst xmlns="http://schemas.openxmlformats.org/spreadsheetml/2006/main" count="53" uniqueCount="36">
  <si>
    <t>City of Bay City, Texas</t>
  </si>
  <si>
    <t>Outstanding Debt Issues By Payment Sources</t>
  </si>
  <si>
    <t>As of Fiscal Year Ending 9/30/2023</t>
  </si>
  <si>
    <t xml:space="preserve">Original </t>
  </si>
  <si>
    <t>Remaining</t>
  </si>
  <si>
    <t>Call</t>
  </si>
  <si>
    <t>Self Supported</t>
  </si>
  <si>
    <t>Partner Supported</t>
  </si>
  <si>
    <t>Tax Supported</t>
  </si>
  <si>
    <t>Outstanding Debt</t>
  </si>
  <si>
    <t>Principal</t>
  </si>
  <si>
    <t>Date</t>
  </si>
  <si>
    <t>Amount</t>
  </si>
  <si>
    <t>Percent</t>
  </si>
  <si>
    <t>General Obligation Refunding Bonds, Series 2013</t>
  </si>
  <si>
    <t>Tax &amp; Revenue Certificates of Obligation, Series 2014</t>
  </si>
  <si>
    <t>Tax &amp; Revenue Certificates of Obligation, Series 2016</t>
  </si>
  <si>
    <t>Tax Notes, Series 2018</t>
  </si>
  <si>
    <t>Anytime</t>
  </si>
  <si>
    <t>Tax &amp; Revenue Certificates of Obligation, Series 2020</t>
  </si>
  <si>
    <t>General Obligation Refunding Bonds, Series 2021</t>
  </si>
  <si>
    <t>Tax &amp; Revenue Certificates of Obligation, Series 2021A</t>
  </si>
  <si>
    <t>Tax &amp; Revenue Certificates of Obligation, Series 2021B</t>
  </si>
  <si>
    <t>Tax &amp; Revenue Certificates of Obligation, Series 2022A</t>
  </si>
  <si>
    <t>Tax &amp; Revenue Certificates of Obligation, Series 2022B</t>
  </si>
  <si>
    <t>Tax &amp; Revenue Certificates of Obligation, Series 2023A</t>
  </si>
  <si>
    <t>Tax &amp; Revenue Certificates of Obligation, Series 2023B</t>
  </si>
  <si>
    <t>Tax &amp; Revenue Certificates of Obligation, Series 2024A</t>
  </si>
  <si>
    <t>Tax &amp; Revenue Certificates of Obligation, Series 2024B</t>
  </si>
  <si>
    <t>Tax &amp; Revenue Certificates of Obligation, Series 2024C</t>
  </si>
  <si>
    <t>Tax &amp; Revenue Certificates of Obligation, Series 2024D</t>
  </si>
  <si>
    <t>Tax &amp; Revenue Certificates of Obligation, Series 2024E</t>
  </si>
  <si>
    <t xml:space="preserve">  Total Debt Outstanding</t>
  </si>
  <si>
    <t>$15 Million Capital Improvement Bonds</t>
  </si>
  <si>
    <t>Tax &amp; Revenue Certificates of Obligation, Series 2018</t>
  </si>
  <si>
    <t xml:space="preserve">  Total Self-Supporting Portion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</si>
</sst>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7" fillId="0" borderId="2" xfId="0" applyFont="1" applyBorder="1"/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7" fillId="0" borderId="0" xfId="2" applyNumberFormat="1" applyFont="1"/>
    <xf numFmtId="164" fontId="7" fillId="0" borderId="0" xfId="2" applyNumberFormat="1" applyFont="1" applyBorder="1"/>
    <xf numFmtId="165" fontId="7" fillId="0" borderId="0" xfId="1" applyNumberFormat="1" applyFont="1" applyBorder="1"/>
    <xf numFmtId="14" fontId="3" fillId="0" borderId="0" xfId="0" applyNumberFormat="1" applyFont="1"/>
    <xf numFmtId="164" fontId="3" fillId="0" borderId="0" xfId="2" applyNumberFormat="1" applyFont="1" applyBorder="1"/>
    <xf numFmtId="10" fontId="3" fillId="0" borderId="0" xfId="3" applyNumberFormat="1" applyFont="1"/>
    <xf numFmtId="10" fontId="3" fillId="0" borderId="0" xfId="3" applyNumberFormat="1" applyFont="1" applyBorder="1"/>
    <xf numFmtId="165" fontId="3" fillId="0" borderId="0" xfId="1" applyNumberFormat="1" applyFont="1" applyBorder="1"/>
    <xf numFmtId="165" fontId="7" fillId="0" borderId="0" xfId="1" applyNumberFormat="1" applyFont="1"/>
    <xf numFmtId="14" fontId="3" fillId="0" borderId="0" xfId="0" applyNumberFormat="1" applyFont="1" applyAlignment="1">
      <alignment horizontal="right"/>
    </xf>
    <xf numFmtId="10" fontId="3" fillId="0" borderId="0" xfId="0" applyNumberFormat="1" applyFont="1"/>
    <xf numFmtId="44" fontId="7" fillId="0" borderId="0" xfId="2" applyFont="1"/>
    <xf numFmtId="164" fontId="7" fillId="0" borderId="3" xfId="0" applyNumberFormat="1" applyFont="1" applyBorder="1"/>
    <xf numFmtId="0" fontId="3" fillId="0" borderId="4" xfId="0" applyFont="1" applyBorder="1"/>
    <xf numFmtId="10" fontId="3" fillId="0" borderId="3" xfId="3" applyNumberFormat="1" applyFont="1" applyBorder="1"/>
    <xf numFmtId="44" fontId="7" fillId="0" borderId="2" xfId="2" applyFont="1" applyBorder="1"/>
    <xf numFmtId="165" fontId="3" fillId="0" borderId="0" xfId="1" applyNumberFormat="1" applyFont="1"/>
    <xf numFmtId="165" fontId="3" fillId="0" borderId="2" xfId="1" applyNumberFormat="1" applyFont="1" applyBorder="1"/>
    <xf numFmtId="10" fontId="3" fillId="0" borderId="2" xfId="0" applyNumberFormat="1" applyFont="1" applyBorder="1"/>
    <xf numFmtId="10" fontId="3" fillId="0" borderId="2" xfId="3" applyNumberFormat="1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5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H-FILESERVER\Data\FINANCE\Finance%20Director\Debt%20Service\Debt%20Allocation%20By%20Issue\Debt%20Allocation%20Issues%20-%20DEBT%20BOOK%20FOR%20BUDGET%20FY%202025%20revised%20(7-29-24)-%20Final.xlsx" TargetMode="External"/><Relationship Id="rId1" Type="http://schemas.openxmlformats.org/officeDocument/2006/relationships/externalLinkPath" Target="/FINANCE/Finance%20Director/Debt%20Service/Debt%20Allocation%20By%20Issue/Debt%20Allocation%20Issues%20-%20DEBT%20BOOK%20FOR%20BUDGET%20FY%202025%20revised%20(7-29-24)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standing Debt"/>
      <sheetName val="Debt Assumptions"/>
      <sheetName val="Combined Issues"/>
      <sheetName val="Chart - Aggregate Payments"/>
      <sheetName val="Combined Issues - Prin Outstand"/>
      <sheetName val="Self-Support &amp; I&amp;S Debt Srv"/>
      <sheetName val="Chart - Tax v Self Supported"/>
      <sheetName val="GOREF2013"/>
      <sheetName val="CO2014"/>
      <sheetName val="CO2016"/>
      <sheetName val="Notes2018"/>
      <sheetName val="CO2020"/>
      <sheetName val="GOREF2021"/>
      <sheetName val="CO2021A"/>
      <sheetName val="CO2021B"/>
      <sheetName val="CO2022A"/>
      <sheetName val="CO2022B"/>
      <sheetName val="CO2023A"/>
      <sheetName val="CO2023B"/>
      <sheetName val="CO2024A"/>
      <sheetName val="CO2024B"/>
      <sheetName val="CO2024C"/>
      <sheetName val="CO2024D"/>
      <sheetName val="CO2024E"/>
      <sheetName val="Combined Tax vs SS ds"/>
      <sheetName val="Aggregate Tax Supported Chart"/>
      <sheetName val="Aggregate Self Supported Chart"/>
      <sheetName val="Aggregate Partner Paid Chart"/>
      <sheetName val="CO 2018"/>
      <sheetName val="Total New Issues"/>
      <sheetName val="CIP Tax Analysis"/>
      <sheetName val="W&amp;S Analysis"/>
      <sheetName val="CIP Tax Analysis -Self Support"/>
      <sheetName val="Self Suported Debt"/>
    </sheetNames>
    <sheetDataSet>
      <sheetData sheetId="0">
        <row r="44">
          <cell r="C44">
            <v>0</v>
          </cell>
          <cell r="F44">
            <v>0</v>
          </cell>
          <cell r="H44">
            <v>0</v>
          </cell>
          <cell r="L44">
            <v>1830000</v>
          </cell>
          <cell r="O44">
            <v>457500</v>
          </cell>
          <cell r="Q44">
            <v>1372500</v>
          </cell>
          <cell r="U44">
            <v>3725000</v>
          </cell>
          <cell r="X44">
            <v>1241542.5</v>
          </cell>
          <cell r="Z44">
            <v>2483457.5</v>
          </cell>
          <cell r="AD44">
            <v>230000</v>
          </cell>
          <cell r="AG44">
            <v>0</v>
          </cell>
          <cell r="AI44">
            <v>230000</v>
          </cell>
          <cell r="AM44">
            <v>6970000</v>
          </cell>
          <cell r="AP44">
            <v>4585000</v>
          </cell>
          <cell r="AR44">
            <v>2385000</v>
          </cell>
          <cell r="AV44">
            <v>3130000</v>
          </cell>
          <cell r="AY44">
            <v>2222300</v>
          </cell>
          <cell r="BA44">
            <v>907700</v>
          </cell>
          <cell r="BE44">
            <v>4319000</v>
          </cell>
          <cell r="BL44">
            <v>1930000</v>
          </cell>
          <cell r="BS44">
            <v>11958000</v>
          </cell>
          <cell r="BZ44">
            <v>5315000</v>
          </cell>
          <cell r="CG44">
            <v>13070000</v>
          </cell>
          <cell r="CN44">
            <v>6010000</v>
          </cell>
          <cell r="CU44">
            <v>7124000</v>
          </cell>
          <cell r="DB44">
            <v>3620000</v>
          </cell>
          <cell r="DI44">
            <v>2590000</v>
          </cell>
          <cell r="DP44">
            <v>8910000</v>
          </cell>
          <cell r="DW44">
            <v>16935000</v>
          </cell>
          <cell r="DZ44">
            <v>9905000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AEFE-1165-4E6A-A35C-78B17AF8DE39}">
  <dimension ref="B2:W54"/>
  <sheetViews>
    <sheetView tabSelected="1" workbookViewId="0">
      <selection activeCell="AB25" sqref="AB25"/>
    </sheetView>
  </sheetViews>
  <sheetFormatPr defaultColWidth="8.85546875" defaultRowHeight="12.75" x14ac:dyDescent="0.2"/>
  <cols>
    <col min="1" max="1" width="2.140625" style="2" customWidth="1"/>
    <col min="2" max="5" width="8.85546875" style="2"/>
    <col min="6" max="6" width="6.42578125" style="2" customWidth="1"/>
    <col min="7" max="7" width="2.5703125" style="2" customWidth="1"/>
    <col min="8" max="8" width="12.5703125" style="2" customWidth="1"/>
    <col min="9" max="9" width="3.5703125" style="2" customWidth="1"/>
    <col min="10" max="10" width="12.5703125" style="2" customWidth="1"/>
    <col min="11" max="11" width="2.42578125" style="2" customWidth="1"/>
    <col min="12" max="12" width="11" style="2" customWidth="1"/>
    <col min="13" max="13" width="2.42578125" style="2" customWidth="1"/>
    <col min="14" max="14" width="12.5703125" style="2" bestFit="1" customWidth="1"/>
    <col min="15" max="15" width="8" style="2" bestFit="1" customWidth="1"/>
    <col min="16" max="16" width="2.42578125" style="2" customWidth="1"/>
    <col min="17" max="17" width="12.5703125" style="2" bestFit="1" customWidth="1"/>
    <col min="18" max="18" width="8" style="2" bestFit="1" customWidth="1"/>
    <col min="19" max="19" width="2.42578125" style="2" customWidth="1"/>
    <col min="20" max="20" width="14.140625" style="2" bestFit="1" customWidth="1"/>
    <col min="21" max="23" width="8.85546875" style="2"/>
    <col min="24" max="25" width="11.5703125" style="2" bestFit="1" customWidth="1"/>
    <col min="26" max="16384" width="8.85546875" style="2"/>
  </cols>
  <sheetData>
    <row r="2" spans="2:23" ht="15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.75" customHeight="1" thickBo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3" ht="13.35" customHeight="1" x14ac:dyDescent="0.2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3" ht="13.3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2:23" ht="13.3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3" ht="13.3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2:23" ht="13.35" customHeight="1" x14ac:dyDescent="0.2">
      <c r="J8" s="5"/>
      <c r="K8" s="5"/>
      <c r="L8" s="5"/>
    </row>
    <row r="9" spans="2:23" ht="13.35" customHeight="1" x14ac:dyDescent="0.2">
      <c r="H9" s="5" t="s">
        <v>3</v>
      </c>
      <c r="J9" s="5" t="s">
        <v>4</v>
      </c>
      <c r="K9" s="5"/>
      <c r="L9" s="5" t="s">
        <v>5</v>
      </c>
      <c r="N9" s="6" t="s">
        <v>6</v>
      </c>
      <c r="O9" s="6"/>
      <c r="Q9" s="6" t="s">
        <v>7</v>
      </c>
      <c r="R9" s="6"/>
      <c r="S9" s="7"/>
      <c r="T9" s="6" t="s">
        <v>8</v>
      </c>
      <c r="U9" s="6"/>
    </row>
    <row r="10" spans="2:23" ht="13.35" customHeight="1" x14ac:dyDescent="0.2">
      <c r="B10" s="8" t="s">
        <v>9</v>
      </c>
      <c r="C10" s="9"/>
      <c r="D10" s="9"/>
      <c r="E10" s="9"/>
      <c r="F10" s="9"/>
      <c r="G10" s="10"/>
      <c r="H10" s="11" t="s">
        <v>10</v>
      </c>
      <c r="I10" s="10"/>
      <c r="J10" s="11" t="s">
        <v>10</v>
      </c>
      <c r="K10" s="12"/>
      <c r="L10" s="13" t="s">
        <v>11</v>
      </c>
      <c r="N10" s="13" t="s">
        <v>12</v>
      </c>
      <c r="O10" s="13" t="s">
        <v>13</v>
      </c>
      <c r="Q10" s="13" t="s">
        <v>12</v>
      </c>
      <c r="R10" s="13" t="s">
        <v>13</v>
      </c>
      <c r="S10" s="7"/>
      <c r="T10" s="13" t="s">
        <v>12</v>
      </c>
      <c r="U10" s="13" t="s">
        <v>13</v>
      </c>
    </row>
    <row r="11" spans="2:23" hidden="1" x14ac:dyDescent="0.2">
      <c r="B11" s="10" t="s">
        <v>14</v>
      </c>
      <c r="C11" s="10"/>
      <c r="D11" s="10"/>
      <c r="E11" s="10"/>
      <c r="F11" s="10"/>
      <c r="G11" s="10"/>
      <c r="H11" s="14"/>
      <c r="I11" s="10"/>
      <c r="J11" s="15">
        <f>+'[1]Outstanding Debt'!C44</f>
        <v>0</v>
      </c>
      <c r="K11" s="16"/>
      <c r="L11" s="17">
        <v>44805</v>
      </c>
      <c r="N11" s="18">
        <f>+'[1]Outstanding Debt'!F44</f>
        <v>0</v>
      </c>
      <c r="O11" s="19" t="e">
        <f>+N11/J11</f>
        <v>#DIV/0!</v>
      </c>
      <c r="Q11" s="18">
        <v>0</v>
      </c>
      <c r="R11" s="19">
        <v>0</v>
      </c>
      <c r="S11" s="20"/>
      <c r="T11" s="18">
        <f>+'[1]Outstanding Debt'!H44</f>
        <v>0</v>
      </c>
      <c r="U11" s="19" t="e">
        <f>+T11/J11</f>
        <v>#DIV/0!</v>
      </c>
    </row>
    <row r="12" spans="2:23" x14ac:dyDescent="0.2">
      <c r="B12" s="10" t="s">
        <v>15</v>
      </c>
      <c r="C12" s="10"/>
      <c r="D12" s="10"/>
      <c r="E12" s="10"/>
      <c r="F12" s="10"/>
      <c r="G12" s="10"/>
      <c r="H12" s="14">
        <v>3995000</v>
      </c>
      <c r="I12" s="10"/>
      <c r="J12" s="15">
        <f>+'[1]Outstanding Debt'!L44</f>
        <v>1830000</v>
      </c>
      <c r="K12" s="16"/>
      <c r="L12" s="17">
        <v>45536</v>
      </c>
      <c r="N12" s="21">
        <f>+'[1]Outstanding Debt'!O44</f>
        <v>457500</v>
      </c>
      <c r="O12" s="19">
        <f>+N12/J12</f>
        <v>0.25</v>
      </c>
      <c r="Q12" s="21">
        <v>0</v>
      </c>
      <c r="R12" s="19">
        <v>0</v>
      </c>
      <c r="S12" s="20"/>
      <c r="T12" s="21">
        <f>+'[1]Outstanding Debt'!Q44</f>
        <v>1372500</v>
      </c>
      <c r="U12" s="19">
        <f>+T12/J12</f>
        <v>0.75</v>
      </c>
    </row>
    <row r="13" spans="2:23" x14ac:dyDescent="0.2">
      <c r="B13" s="10" t="s">
        <v>16</v>
      </c>
      <c r="C13" s="10"/>
      <c r="D13" s="10"/>
      <c r="E13" s="10"/>
      <c r="F13" s="10"/>
      <c r="G13" s="10"/>
      <c r="H13" s="22">
        <v>5665000</v>
      </c>
      <c r="I13" s="10"/>
      <c r="J13" s="16">
        <f>+'[1]Outstanding Debt'!U44</f>
        <v>3725000</v>
      </c>
      <c r="K13" s="16"/>
      <c r="L13" s="17">
        <v>46266</v>
      </c>
      <c r="N13" s="21">
        <f>+'[1]Outstanding Debt'!X44</f>
        <v>1241542.5</v>
      </c>
      <c r="O13" s="19">
        <f>+N13/J13</f>
        <v>0.33329999999999999</v>
      </c>
      <c r="Q13" s="21">
        <v>0</v>
      </c>
      <c r="R13" s="19">
        <v>0</v>
      </c>
      <c r="S13" s="20"/>
      <c r="T13" s="21">
        <f>+'[1]Outstanding Debt'!Z44</f>
        <v>2483457.5</v>
      </c>
      <c r="U13" s="19">
        <f>+T13/J13</f>
        <v>0.66669999999999996</v>
      </c>
    </row>
    <row r="14" spans="2:23" x14ac:dyDescent="0.2">
      <c r="B14" s="10" t="s">
        <v>17</v>
      </c>
      <c r="C14" s="10"/>
      <c r="D14" s="10"/>
      <c r="E14" s="10"/>
      <c r="F14" s="10"/>
      <c r="G14" s="10"/>
      <c r="H14" s="22">
        <v>1285000</v>
      </c>
      <c r="I14" s="10"/>
      <c r="J14" s="16">
        <f>+'[1]Outstanding Debt'!AD44</f>
        <v>230000</v>
      </c>
      <c r="K14" s="16"/>
      <c r="L14" s="23" t="s">
        <v>18</v>
      </c>
      <c r="N14" s="21">
        <f>+'[1]Outstanding Debt'!AG44</f>
        <v>0</v>
      </c>
      <c r="O14" s="19">
        <v>0</v>
      </c>
      <c r="Q14" s="21">
        <v>0</v>
      </c>
      <c r="R14" s="19">
        <v>0</v>
      </c>
      <c r="S14" s="20"/>
      <c r="T14" s="21">
        <f>+'[1]Outstanding Debt'!AI44</f>
        <v>230000</v>
      </c>
      <c r="U14" s="19">
        <f>+T14/J14</f>
        <v>1</v>
      </c>
    </row>
    <row r="15" spans="2:23" x14ac:dyDescent="0.2">
      <c r="B15" s="10" t="s">
        <v>19</v>
      </c>
      <c r="C15" s="10"/>
      <c r="D15" s="10"/>
      <c r="E15" s="10"/>
      <c r="F15" s="10"/>
      <c r="G15" s="10"/>
      <c r="H15" s="22">
        <v>8965000</v>
      </c>
      <c r="I15" s="10"/>
      <c r="J15" s="22">
        <f>+'[1]Outstanding Debt'!AM44</f>
        <v>6970000</v>
      </c>
      <c r="K15" s="16"/>
      <c r="L15" s="23">
        <v>47362</v>
      </c>
      <c r="N15" s="21">
        <v>0</v>
      </c>
      <c r="O15" s="19">
        <v>0</v>
      </c>
      <c r="Q15" s="21">
        <f>+'[1]Outstanding Debt'!AP44</f>
        <v>4585000</v>
      </c>
      <c r="R15" s="19">
        <f>+Q15/J15</f>
        <v>0.65781922525107606</v>
      </c>
      <c r="S15" s="20"/>
      <c r="T15" s="21">
        <f>+'[1]Outstanding Debt'!AR44</f>
        <v>2385000</v>
      </c>
      <c r="U15" s="19">
        <f>+T15/J15</f>
        <v>0.34218077474892394</v>
      </c>
      <c r="W15" s="24"/>
    </row>
    <row r="16" spans="2:23" x14ac:dyDescent="0.2">
      <c r="B16" s="10" t="s">
        <v>20</v>
      </c>
      <c r="C16" s="10"/>
      <c r="D16" s="10"/>
      <c r="E16" s="10"/>
      <c r="F16" s="10"/>
      <c r="G16" s="10"/>
      <c r="H16" s="22">
        <v>6205000</v>
      </c>
      <c r="I16" s="10"/>
      <c r="J16" s="22">
        <f>+'[1]Outstanding Debt'!AV44</f>
        <v>3130000</v>
      </c>
      <c r="K16" s="16"/>
      <c r="L16" s="23">
        <v>47362</v>
      </c>
      <c r="N16" s="21">
        <f>+'[1]Outstanding Debt'!AY44</f>
        <v>2222300</v>
      </c>
      <c r="O16" s="19">
        <v>0.71</v>
      </c>
      <c r="Q16" s="21">
        <v>0</v>
      </c>
      <c r="R16" s="19">
        <v>0</v>
      </c>
      <c r="S16" s="20"/>
      <c r="T16" s="21">
        <f>+'[1]Outstanding Debt'!BA44</f>
        <v>907700</v>
      </c>
      <c r="U16" s="19">
        <v>0.28999999999999998</v>
      </c>
      <c r="W16" s="24"/>
    </row>
    <row r="17" spans="2:23" x14ac:dyDescent="0.2">
      <c r="B17" s="10" t="s">
        <v>21</v>
      </c>
      <c r="C17" s="10"/>
      <c r="D17" s="10"/>
      <c r="E17" s="10"/>
      <c r="F17" s="10"/>
      <c r="G17" s="10"/>
      <c r="H17" s="22">
        <v>4742000</v>
      </c>
      <c r="I17" s="10"/>
      <c r="J17" s="22">
        <f>+'[1]Outstanding Debt'!BE44</f>
        <v>4319000</v>
      </c>
      <c r="K17" s="16"/>
      <c r="L17" s="23">
        <v>48092</v>
      </c>
      <c r="N17" s="21">
        <f t="shared" ref="N17:N26" si="0">+J17*O17</f>
        <v>4319000</v>
      </c>
      <c r="O17" s="19">
        <v>1</v>
      </c>
      <c r="Q17" s="21">
        <v>0</v>
      </c>
      <c r="R17" s="19">
        <v>0</v>
      </c>
      <c r="S17" s="20"/>
      <c r="T17" s="21">
        <v>0</v>
      </c>
      <c r="U17" s="19">
        <v>0</v>
      </c>
      <c r="W17" s="24"/>
    </row>
    <row r="18" spans="2:23" x14ac:dyDescent="0.2">
      <c r="B18" s="10" t="s">
        <v>22</v>
      </c>
      <c r="C18" s="10"/>
      <c r="D18" s="10"/>
      <c r="E18" s="10"/>
      <c r="F18" s="10"/>
      <c r="G18" s="10"/>
      <c r="H18" s="22">
        <v>2125000</v>
      </c>
      <c r="J18" s="22">
        <f>+'[1]Outstanding Debt'!BL44</f>
        <v>1930000</v>
      </c>
      <c r="L18" s="23">
        <v>48092</v>
      </c>
      <c r="N18" s="21">
        <f t="shared" si="0"/>
        <v>1930000</v>
      </c>
      <c r="O18" s="19">
        <v>1</v>
      </c>
      <c r="Q18" s="21">
        <v>0</v>
      </c>
      <c r="R18" s="19">
        <v>0</v>
      </c>
      <c r="T18" s="21">
        <v>0</v>
      </c>
      <c r="U18" s="19">
        <v>0</v>
      </c>
      <c r="W18" s="24"/>
    </row>
    <row r="19" spans="2:23" x14ac:dyDescent="0.2">
      <c r="B19" s="10" t="s">
        <v>23</v>
      </c>
      <c r="C19" s="10"/>
      <c r="D19" s="10"/>
      <c r="E19" s="10"/>
      <c r="F19" s="10"/>
      <c r="G19" s="10"/>
      <c r="H19" s="22">
        <v>12707000</v>
      </c>
      <c r="J19" s="22">
        <f>+'[1]Outstanding Debt'!BS44</f>
        <v>11958000</v>
      </c>
      <c r="L19" s="17">
        <v>48458</v>
      </c>
      <c r="N19" s="21">
        <f t="shared" si="0"/>
        <v>11958000</v>
      </c>
      <c r="O19" s="19">
        <v>1</v>
      </c>
      <c r="Q19" s="21">
        <v>0</v>
      </c>
      <c r="R19" s="19">
        <v>0</v>
      </c>
      <c r="T19" s="21">
        <v>0</v>
      </c>
      <c r="U19" s="19">
        <v>0</v>
      </c>
      <c r="W19" s="24"/>
    </row>
    <row r="20" spans="2:23" x14ac:dyDescent="0.2">
      <c r="B20" s="10" t="s">
        <v>24</v>
      </c>
      <c r="C20" s="10"/>
      <c r="D20" s="10"/>
      <c r="E20" s="10"/>
      <c r="F20" s="10"/>
      <c r="G20" s="10"/>
      <c r="H20" s="22">
        <v>5645000</v>
      </c>
      <c r="J20" s="22">
        <f>+'[1]Outstanding Debt'!BZ44</f>
        <v>5315000</v>
      </c>
      <c r="L20" s="17">
        <v>48458</v>
      </c>
      <c r="N20" s="21">
        <f t="shared" si="0"/>
        <v>5315000</v>
      </c>
      <c r="O20" s="19">
        <v>1</v>
      </c>
      <c r="Q20" s="21">
        <v>0</v>
      </c>
      <c r="R20" s="19">
        <v>0</v>
      </c>
      <c r="T20" s="21">
        <v>0</v>
      </c>
      <c r="U20" s="19">
        <v>0</v>
      </c>
      <c r="W20" s="24"/>
    </row>
    <row r="21" spans="2:23" x14ac:dyDescent="0.2">
      <c r="B21" s="10" t="s">
        <v>25</v>
      </c>
      <c r="C21" s="10"/>
      <c r="D21" s="10"/>
      <c r="E21" s="10"/>
      <c r="F21" s="10"/>
      <c r="G21" s="10"/>
      <c r="H21" s="22">
        <v>13427000</v>
      </c>
      <c r="J21" s="22">
        <f>+'[1]Outstanding Debt'!CG44</f>
        <v>13070000</v>
      </c>
      <c r="L21" s="17">
        <v>48823</v>
      </c>
      <c r="N21" s="21">
        <f t="shared" si="0"/>
        <v>13070000</v>
      </c>
      <c r="O21" s="19">
        <v>1</v>
      </c>
      <c r="Q21" s="21">
        <v>0</v>
      </c>
      <c r="R21" s="19">
        <v>0</v>
      </c>
      <c r="T21" s="21">
        <v>0</v>
      </c>
      <c r="U21" s="19">
        <v>0</v>
      </c>
      <c r="W21" s="24"/>
    </row>
    <row r="22" spans="2:23" x14ac:dyDescent="0.2">
      <c r="B22" s="10" t="s">
        <v>26</v>
      </c>
      <c r="C22" s="10"/>
      <c r="D22" s="10"/>
      <c r="E22" s="10"/>
      <c r="F22" s="10"/>
      <c r="G22" s="10"/>
      <c r="H22" s="22">
        <v>6175000</v>
      </c>
      <c r="J22" s="22">
        <f>+'[1]Outstanding Debt'!CN44</f>
        <v>6010000</v>
      </c>
      <c r="L22" s="17">
        <v>48823</v>
      </c>
      <c r="N22" s="21">
        <f t="shared" si="0"/>
        <v>6010000</v>
      </c>
      <c r="O22" s="19">
        <v>1</v>
      </c>
      <c r="Q22" s="21">
        <v>0</v>
      </c>
      <c r="R22" s="19">
        <v>0</v>
      </c>
      <c r="T22" s="21">
        <v>0</v>
      </c>
      <c r="U22" s="19">
        <v>0</v>
      </c>
      <c r="W22" s="24"/>
    </row>
    <row r="23" spans="2:23" x14ac:dyDescent="0.2">
      <c r="B23" s="10" t="s">
        <v>27</v>
      </c>
      <c r="C23" s="10"/>
      <c r="D23" s="10"/>
      <c r="E23" s="10"/>
      <c r="F23" s="10"/>
      <c r="G23" s="10"/>
      <c r="H23" s="22">
        <v>7124000</v>
      </c>
      <c r="J23" s="22">
        <f>+'[1]Outstanding Debt'!CU44</f>
        <v>7124000</v>
      </c>
      <c r="L23" s="17">
        <v>49004</v>
      </c>
      <c r="N23" s="21">
        <f t="shared" si="0"/>
        <v>7124000</v>
      </c>
      <c r="O23" s="19">
        <v>1</v>
      </c>
      <c r="Q23" s="21">
        <v>0</v>
      </c>
      <c r="R23" s="19">
        <v>0</v>
      </c>
      <c r="T23" s="21">
        <v>0</v>
      </c>
      <c r="U23" s="19">
        <v>0</v>
      </c>
      <c r="W23" s="24"/>
    </row>
    <row r="24" spans="2:23" x14ac:dyDescent="0.2">
      <c r="B24" s="10" t="s">
        <v>28</v>
      </c>
      <c r="C24" s="10"/>
      <c r="D24" s="10"/>
      <c r="E24" s="10"/>
      <c r="F24" s="10"/>
      <c r="G24" s="10"/>
      <c r="H24" s="22">
        <v>3620000</v>
      </c>
      <c r="J24" s="22">
        <f>+'[1]Outstanding Debt'!DB44</f>
        <v>3620000</v>
      </c>
      <c r="L24" s="17">
        <v>49004</v>
      </c>
      <c r="N24" s="21">
        <f t="shared" si="0"/>
        <v>3620000</v>
      </c>
      <c r="O24" s="19">
        <v>1</v>
      </c>
      <c r="Q24" s="21">
        <v>0</v>
      </c>
      <c r="R24" s="19">
        <v>0</v>
      </c>
      <c r="T24" s="21">
        <v>0</v>
      </c>
      <c r="U24" s="19">
        <v>0</v>
      </c>
      <c r="W24" s="24"/>
    </row>
    <row r="25" spans="2:23" x14ac:dyDescent="0.2">
      <c r="B25" s="10" t="s">
        <v>29</v>
      </c>
      <c r="C25" s="10"/>
      <c r="D25" s="10"/>
      <c r="E25" s="10"/>
      <c r="F25" s="10"/>
      <c r="G25" s="10"/>
      <c r="H25" s="22">
        <v>2590000</v>
      </c>
      <c r="J25" s="22">
        <f>+'[1]Outstanding Debt'!DI44</f>
        <v>2590000</v>
      </c>
      <c r="L25" s="17">
        <v>49004</v>
      </c>
      <c r="N25" s="21">
        <f t="shared" si="0"/>
        <v>2590000</v>
      </c>
      <c r="O25" s="19">
        <v>1</v>
      </c>
      <c r="Q25" s="21">
        <v>0</v>
      </c>
      <c r="R25" s="19">
        <v>0</v>
      </c>
      <c r="T25" s="21">
        <v>0</v>
      </c>
      <c r="U25" s="19">
        <v>0</v>
      </c>
      <c r="W25" s="24"/>
    </row>
    <row r="26" spans="2:23" x14ac:dyDescent="0.2">
      <c r="B26" s="10" t="s">
        <v>30</v>
      </c>
      <c r="C26" s="10"/>
      <c r="D26" s="10"/>
      <c r="E26" s="10"/>
      <c r="F26" s="10"/>
      <c r="G26" s="10"/>
      <c r="H26" s="22">
        <v>8910000</v>
      </c>
      <c r="J26" s="22">
        <f>+'[1]Outstanding Debt'!DP44</f>
        <v>8910000</v>
      </c>
      <c r="L26" s="17">
        <v>49004</v>
      </c>
      <c r="N26" s="21">
        <f t="shared" si="0"/>
        <v>8910000</v>
      </c>
      <c r="O26" s="19">
        <v>1</v>
      </c>
      <c r="Q26" s="21">
        <v>0</v>
      </c>
      <c r="R26" s="19">
        <v>0</v>
      </c>
      <c r="T26" s="21">
        <v>0</v>
      </c>
      <c r="U26" s="19">
        <v>0</v>
      </c>
      <c r="W26" s="24"/>
    </row>
    <row r="27" spans="2:23" x14ac:dyDescent="0.2">
      <c r="B27" s="10" t="s">
        <v>31</v>
      </c>
      <c r="C27" s="10"/>
      <c r="D27" s="10"/>
      <c r="E27" s="10"/>
      <c r="F27" s="10"/>
      <c r="G27" s="10"/>
      <c r="H27" s="22">
        <v>16935000</v>
      </c>
      <c r="J27" s="22">
        <f>+'[1]Outstanding Debt'!DW44</f>
        <v>16935000</v>
      </c>
      <c r="L27" s="17">
        <v>48823</v>
      </c>
      <c r="N27" s="21">
        <f>+'[1]Outstanding Debt'!DZ44</f>
        <v>9905000</v>
      </c>
      <c r="O27" s="19">
        <v>0.57999999999999996</v>
      </c>
      <c r="Q27" s="21">
        <v>0</v>
      </c>
      <c r="R27" s="19">
        <v>0</v>
      </c>
      <c r="T27" s="21">
        <f>+J27-N27</f>
        <v>7030000</v>
      </c>
      <c r="U27" s="19">
        <v>0.42</v>
      </c>
      <c r="W27" s="24"/>
    </row>
    <row r="28" spans="2:23" x14ac:dyDescent="0.2">
      <c r="B28" s="10"/>
      <c r="C28" s="10"/>
      <c r="D28" s="10"/>
      <c r="E28" s="10"/>
      <c r="F28" s="10"/>
      <c r="G28" s="10"/>
      <c r="H28" s="22"/>
      <c r="J28" s="22"/>
      <c r="L28" s="17"/>
      <c r="N28" s="21"/>
      <c r="O28" s="19"/>
      <c r="Q28" s="21"/>
      <c r="R28" s="19"/>
      <c r="T28" s="21"/>
      <c r="U28" s="19"/>
      <c r="W28" s="24"/>
    </row>
    <row r="29" spans="2:23" ht="13.5" thickBot="1" x14ac:dyDescent="0.25">
      <c r="B29" s="10" t="s">
        <v>32</v>
      </c>
      <c r="C29" s="10"/>
      <c r="D29" s="25"/>
      <c r="E29" s="10"/>
      <c r="F29" s="10"/>
      <c r="G29" s="10"/>
      <c r="H29" s="26">
        <f>SUM(H12:H27)</f>
        <v>110115000</v>
      </c>
      <c r="I29" s="10"/>
      <c r="J29" s="26">
        <f>SUM(J12:J27)</f>
        <v>97666000</v>
      </c>
      <c r="K29" s="15"/>
      <c r="L29" s="27"/>
      <c r="N29" s="26">
        <f>SUM(N12:N27)</f>
        <v>78672342.5</v>
      </c>
      <c r="O29" s="28">
        <f>+N29/J29</f>
        <v>0.80552436364753344</v>
      </c>
      <c r="Q29" s="26">
        <f>SUM(Q12:Q27)</f>
        <v>4585000</v>
      </c>
      <c r="R29" s="28">
        <f>+Q29/J29</f>
        <v>4.6945712940020069E-2</v>
      </c>
      <c r="S29" s="20"/>
      <c r="T29" s="26">
        <f>SUM(T12:T27)</f>
        <v>14408657.5</v>
      </c>
      <c r="U29" s="28">
        <f>+T29/J29</f>
        <v>0.1475299234124465</v>
      </c>
    </row>
    <row r="30" spans="2:23" ht="13.5" thickTop="1" x14ac:dyDescent="0.2">
      <c r="B30" s="10"/>
      <c r="C30" s="10"/>
      <c r="D30" s="25"/>
      <c r="E30" s="10"/>
      <c r="F30" s="10"/>
      <c r="G30" s="10"/>
      <c r="H30" s="10"/>
      <c r="I30" s="10"/>
      <c r="J30" s="15"/>
      <c r="K30" s="15"/>
      <c r="L30" s="15"/>
      <c r="N30" s="15"/>
      <c r="O30" s="20"/>
      <c r="Q30" s="15"/>
      <c r="R30" s="20"/>
      <c r="S30" s="20"/>
      <c r="T30" s="15"/>
      <c r="U30" s="20"/>
    </row>
    <row r="31" spans="2:23" x14ac:dyDescent="0.2">
      <c r="B31" s="10"/>
      <c r="C31" s="10"/>
      <c r="D31" s="25"/>
      <c r="E31" s="10"/>
      <c r="F31" s="10"/>
      <c r="G31" s="10"/>
      <c r="H31" s="10"/>
      <c r="I31" s="10"/>
      <c r="J31" s="15"/>
      <c r="K31" s="15"/>
      <c r="L31" s="15"/>
      <c r="N31" s="15"/>
      <c r="O31" s="20"/>
      <c r="Q31" s="15"/>
      <c r="R31" s="20"/>
      <c r="S31" s="20"/>
      <c r="T31" s="15"/>
      <c r="U31" s="20"/>
    </row>
    <row r="32" spans="2:23" x14ac:dyDescent="0.2">
      <c r="B32" s="10"/>
      <c r="C32" s="10"/>
      <c r="D32" s="25"/>
      <c r="E32" s="10"/>
      <c r="F32" s="10"/>
      <c r="G32" s="10"/>
      <c r="H32" s="10"/>
      <c r="I32" s="10"/>
      <c r="J32" s="15"/>
      <c r="K32" s="15"/>
      <c r="L32" s="15"/>
      <c r="N32" s="15"/>
      <c r="O32" s="20"/>
      <c r="Q32" s="15"/>
      <c r="R32" s="20"/>
      <c r="S32" s="20"/>
      <c r="T32" s="15"/>
      <c r="U32" s="20"/>
    </row>
    <row r="33" spans="2:21" x14ac:dyDescent="0.2">
      <c r="B33" s="10"/>
      <c r="C33" s="10"/>
      <c r="D33" s="25"/>
      <c r="E33" s="10"/>
      <c r="F33" s="10"/>
      <c r="G33" s="10"/>
      <c r="H33" s="10"/>
      <c r="I33" s="10"/>
      <c r="J33" s="15"/>
      <c r="K33" s="15"/>
      <c r="L33" s="15"/>
      <c r="N33" s="15"/>
      <c r="O33" s="20"/>
      <c r="Q33" s="15"/>
      <c r="R33" s="20"/>
      <c r="S33" s="20"/>
      <c r="T33" s="15"/>
      <c r="U33" s="20"/>
    </row>
    <row r="34" spans="2:21" x14ac:dyDescent="0.2">
      <c r="B34" s="10"/>
      <c r="C34" s="10"/>
      <c r="D34" s="25"/>
      <c r="E34" s="10"/>
      <c r="F34" s="10"/>
      <c r="G34" s="10"/>
      <c r="H34" s="10"/>
      <c r="I34" s="10"/>
      <c r="J34" s="15"/>
      <c r="K34" s="15"/>
      <c r="L34" s="15"/>
      <c r="N34" s="15"/>
      <c r="O34" s="20"/>
      <c r="Q34" s="15"/>
      <c r="R34" s="20"/>
      <c r="S34" s="20"/>
      <c r="T34" s="15"/>
      <c r="U34" s="20"/>
    </row>
    <row r="35" spans="2:21" x14ac:dyDescent="0.2">
      <c r="B35" s="10"/>
      <c r="C35" s="10"/>
      <c r="D35" s="25"/>
      <c r="E35" s="10"/>
      <c r="F35" s="10"/>
      <c r="G35" s="10"/>
      <c r="H35" s="10"/>
      <c r="I35" s="10"/>
      <c r="J35" s="15"/>
      <c r="K35" s="15"/>
      <c r="L35" s="15"/>
      <c r="N35" s="15"/>
      <c r="O35" s="20"/>
      <c r="Q35" s="15"/>
      <c r="R35" s="20"/>
      <c r="S35" s="20"/>
      <c r="T35" s="15"/>
      <c r="U35" s="20"/>
    </row>
    <row r="36" spans="2:21" x14ac:dyDescent="0.2">
      <c r="B36" s="10"/>
      <c r="C36" s="10"/>
      <c r="D36" s="25"/>
      <c r="E36" s="10"/>
      <c r="F36" s="10"/>
      <c r="G36" s="10"/>
      <c r="H36" s="10"/>
      <c r="I36" s="10"/>
      <c r="J36" s="15"/>
      <c r="K36" s="15"/>
      <c r="L36" s="15"/>
      <c r="N36" s="15"/>
      <c r="O36" s="20"/>
      <c r="Q36" s="15"/>
      <c r="R36" s="20"/>
      <c r="S36" s="20"/>
      <c r="T36" s="15"/>
      <c r="U36" s="20"/>
    </row>
    <row r="37" spans="2:21" x14ac:dyDescent="0.2">
      <c r="B37" s="10"/>
      <c r="C37" s="10"/>
      <c r="D37" s="25"/>
      <c r="E37" s="10"/>
      <c r="F37" s="10"/>
      <c r="G37" s="10"/>
      <c r="H37" s="10"/>
      <c r="I37" s="10"/>
      <c r="J37" s="15"/>
      <c r="K37" s="15"/>
      <c r="L37" s="15"/>
      <c r="N37" s="15"/>
      <c r="O37" s="20"/>
      <c r="Q37" s="15"/>
      <c r="R37" s="20"/>
      <c r="S37" s="20"/>
      <c r="T37" s="15"/>
      <c r="U37" s="20"/>
    </row>
    <row r="38" spans="2:21" x14ac:dyDescent="0.2">
      <c r="B38" s="10"/>
      <c r="C38" s="10"/>
      <c r="D38" s="25"/>
      <c r="E38" s="10"/>
      <c r="F38" s="10"/>
      <c r="G38" s="10"/>
      <c r="H38" s="10"/>
      <c r="I38" s="10"/>
      <c r="J38" s="15"/>
      <c r="K38" s="15"/>
      <c r="L38" s="15"/>
      <c r="N38" s="15"/>
      <c r="O38" s="20"/>
      <c r="Q38" s="15"/>
      <c r="R38" s="20"/>
      <c r="S38" s="20"/>
      <c r="T38" s="15"/>
      <c r="U38" s="20"/>
    </row>
    <row r="39" spans="2:21" x14ac:dyDescent="0.2">
      <c r="B39" s="10"/>
      <c r="C39" s="10"/>
      <c r="D39" s="25"/>
      <c r="E39" s="10"/>
      <c r="F39" s="10"/>
      <c r="G39" s="10"/>
      <c r="H39" s="10"/>
      <c r="I39" s="10"/>
      <c r="J39" s="15"/>
      <c r="K39" s="15"/>
      <c r="L39" s="15"/>
      <c r="N39" s="15"/>
      <c r="O39" s="20"/>
      <c r="Q39" s="15"/>
      <c r="R39" s="20"/>
      <c r="S39" s="20"/>
      <c r="T39" s="15"/>
      <c r="U39" s="20"/>
    </row>
    <row r="40" spans="2:21" x14ac:dyDescent="0.2">
      <c r="B40" s="10"/>
      <c r="C40" s="10"/>
      <c r="D40" s="25"/>
      <c r="E40" s="10"/>
      <c r="F40" s="10"/>
      <c r="G40" s="10"/>
      <c r="H40" s="10"/>
      <c r="I40" s="10"/>
      <c r="J40" s="15"/>
      <c r="K40" s="15"/>
      <c r="L40" s="15"/>
      <c r="N40" s="15"/>
      <c r="O40" s="20"/>
      <c r="Q40" s="15"/>
      <c r="R40" s="20"/>
      <c r="S40" s="20"/>
      <c r="T40" s="15"/>
      <c r="U40" s="20"/>
    </row>
    <row r="41" spans="2:21" x14ac:dyDescent="0.2">
      <c r="B41" s="10"/>
      <c r="C41" s="10"/>
      <c r="D41" s="25"/>
      <c r="E41" s="10"/>
      <c r="F41" s="10"/>
      <c r="G41" s="10"/>
      <c r="H41" s="10"/>
      <c r="I41" s="10"/>
      <c r="J41" s="15"/>
      <c r="K41" s="15"/>
      <c r="L41" s="15"/>
      <c r="N41" s="15"/>
      <c r="O41" s="20"/>
      <c r="Q41" s="15"/>
      <c r="R41" s="20"/>
      <c r="S41" s="20"/>
      <c r="T41" s="15"/>
      <c r="U41" s="20"/>
    </row>
    <row r="42" spans="2:21" x14ac:dyDescent="0.2">
      <c r="B42" s="10"/>
      <c r="C42" s="10"/>
      <c r="D42" s="25"/>
      <c r="E42" s="10"/>
      <c r="F42" s="10"/>
      <c r="G42" s="10"/>
      <c r="H42" s="10"/>
      <c r="I42" s="10"/>
      <c r="J42" s="15"/>
      <c r="K42" s="15"/>
      <c r="L42" s="15"/>
      <c r="N42" s="15"/>
      <c r="O42" s="20"/>
      <c r="Q42" s="15"/>
      <c r="R42" s="20"/>
      <c r="S42" s="20"/>
      <c r="T42" s="15"/>
      <c r="U42" s="20"/>
    </row>
    <row r="43" spans="2:21" x14ac:dyDescent="0.2">
      <c r="B43" s="10"/>
      <c r="C43" s="10"/>
      <c r="D43" s="25"/>
      <c r="E43" s="10"/>
      <c r="F43" s="10"/>
      <c r="G43" s="10"/>
      <c r="H43" s="10"/>
      <c r="I43" s="10"/>
      <c r="J43" s="15"/>
      <c r="K43" s="15"/>
      <c r="L43" s="15"/>
      <c r="N43" s="15"/>
      <c r="O43" s="20"/>
      <c r="Q43" s="15"/>
      <c r="R43" s="20"/>
      <c r="S43" s="20"/>
      <c r="T43" s="15"/>
      <c r="U43" s="20"/>
    </row>
    <row r="44" spans="2:21" x14ac:dyDescent="0.2">
      <c r="B44" s="10"/>
      <c r="C44" s="10"/>
      <c r="D44" s="25"/>
      <c r="E44" s="10"/>
      <c r="F44" s="10"/>
      <c r="G44" s="10"/>
      <c r="H44" s="10"/>
      <c r="I44" s="10"/>
      <c r="J44" s="15"/>
      <c r="K44" s="15"/>
      <c r="L44" s="15"/>
      <c r="N44" s="15"/>
      <c r="O44" s="20"/>
      <c r="Q44" s="15"/>
      <c r="R44" s="20"/>
      <c r="S44" s="20"/>
      <c r="T44" s="15"/>
      <c r="U44" s="20"/>
    </row>
    <row r="45" spans="2:21" x14ac:dyDescent="0.2">
      <c r="B45" s="10"/>
      <c r="C45" s="10"/>
      <c r="D45" s="25"/>
      <c r="E45" s="10"/>
      <c r="F45" s="10"/>
      <c r="G45" s="10"/>
      <c r="H45" s="10"/>
      <c r="I45" s="10"/>
      <c r="J45" s="15"/>
      <c r="K45" s="15"/>
      <c r="L45" s="15"/>
      <c r="N45" s="15"/>
      <c r="O45" s="20"/>
      <c r="Q45" s="15"/>
      <c r="R45" s="20"/>
      <c r="S45" s="20"/>
      <c r="T45" s="15"/>
      <c r="U45" s="20"/>
    </row>
    <row r="46" spans="2:21" x14ac:dyDescent="0.2">
      <c r="B46" s="10"/>
      <c r="C46" s="10"/>
      <c r="D46" s="25"/>
      <c r="E46" s="10"/>
      <c r="F46" s="10"/>
      <c r="G46" s="10"/>
      <c r="H46" s="10"/>
      <c r="I46" s="10"/>
      <c r="J46" s="15"/>
      <c r="K46" s="15"/>
      <c r="L46" s="15"/>
      <c r="N46" s="15"/>
      <c r="O46" s="20"/>
      <c r="Q46" s="15"/>
      <c r="R46" s="20"/>
      <c r="S46" s="20"/>
      <c r="T46" s="15"/>
      <c r="U46" s="20"/>
    </row>
    <row r="47" spans="2:21" x14ac:dyDescent="0.2">
      <c r="B47" s="10"/>
      <c r="C47" s="10"/>
      <c r="D47" s="25"/>
      <c r="E47" s="10"/>
      <c r="F47" s="10"/>
      <c r="G47" s="10"/>
      <c r="H47" s="10"/>
      <c r="I47" s="10"/>
    </row>
    <row r="48" spans="2:21" x14ac:dyDescent="0.2">
      <c r="B48" s="10"/>
      <c r="C48" s="10"/>
      <c r="D48" s="25"/>
      <c r="E48" s="10"/>
      <c r="F48" s="10"/>
      <c r="G48" s="10"/>
      <c r="H48" s="10"/>
      <c r="I48" s="10"/>
      <c r="J48" s="5" t="s">
        <v>10</v>
      </c>
      <c r="K48" s="5"/>
      <c r="L48" s="5"/>
      <c r="N48" s="6" t="s">
        <v>6</v>
      </c>
      <c r="O48" s="6"/>
      <c r="Q48" s="6" t="s">
        <v>6</v>
      </c>
      <c r="R48" s="6"/>
      <c r="S48" s="7"/>
      <c r="T48" s="6" t="s">
        <v>8</v>
      </c>
      <c r="U48" s="6"/>
    </row>
    <row r="49" spans="2:21" x14ac:dyDescent="0.2">
      <c r="B49" s="8" t="s">
        <v>33</v>
      </c>
      <c r="C49" s="9"/>
      <c r="D49" s="29"/>
      <c r="E49" s="9"/>
      <c r="F49" s="9"/>
      <c r="G49" s="10"/>
      <c r="H49" s="10"/>
      <c r="I49" s="10"/>
      <c r="J49" s="11" t="s">
        <v>12</v>
      </c>
      <c r="K49" s="12"/>
      <c r="L49" s="12"/>
      <c r="N49" s="13" t="s">
        <v>12</v>
      </c>
      <c r="O49" s="13" t="s">
        <v>13</v>
      </c>
      <c r="Q49" s="13" t="s">
        <v>12</v>
      </c>
      <c r="R49" s="13" t="s">
        <v>13</v>
      </c>
      <c r="S49" s="7"/>
      <c r="T49" s="13" t="s">
        <v>12</v>
      </c>
      <c r="U49" s="13" t="s">
        <v>13</v>
      </c>
    </row>
    <row r="50" spans="2:21" x14ac:dyDescent="0.2">
      <c r="B50" s="10" t="s">
        <v>16</v>
      </c>
      <c r="C50" s="10"/>
      <c r="D50" s="10"/>
      <c r="E50" s="10"/>
      <c r="F50" s="10"/>
      <c r="G50" s="10"/>
      <c r="H50" s="10"/>
      <c r="J50" s="30">
        <v>7000000</v>
      </c>
      <c r="K50" s="30"/>
      <c r="L50" s="30"/>
      <c r="N50" s="21">
        <v>1400000</v>
      </c>
      <c r="O50" s="24">
        <f>+N50/J50</f>
        <v>0.2</v>
      </c>
      <c r="Q50" s="21">
        <v>1400000</v>
      </c>
      <c r="R50" s="24" t="e">
        <f>+Q50/M50</f>
        <v>#DIV/0!</v>
      </c>
      <c r="T50" s="21">
        <f>+J50-N50</f>
        <v>5600000</v>
      </c>
      <c r="U50" s="20">
        <f>+T50/J50</f>
        <v>0.8</v>
      </c>
    </row>
    <row r="51" spans="2:21" x14ac:dyDescent="0.2">
      <c r="B51" s="10" t="s">
        <v>34</v>
      </c>
      <c r="C51" s="10"/>
      <c r="D51" s="10"/>
      <c r="E51" s="10"/>
      <c r="F51" s="10"/>
      <c r="G51" s="10"/>
      <c r="H51" s="10"/>
      <c r="J51" s="30">
        <v>3000000</v>
      </c>
      <c r="K51" s="30"/>
      <c r="L51" s="30"/>
      <c r="N51" s="31">
        <f>+J51/3</f>
        <v>1000000</v>
      </c>
      <c r="O51" s="32">
        <f>+N51/J51</f>
        <v>0.33333333333333331</v>
      </c>
      <c r="Q51" s="31">
        <f>+M51/3</f>
        <v>0</v>
      </c>
      <c r="R51" s="32" t="e">
        <f>+Q51/M51</f>
        <v>#DIV/0!</v>
      </c>
      <c r="T51" s="31">
        <f>(+J51/3)*2</f>
        <v>2000000</v>
      </c>
      <c r="U51" s="33">
        <f>+T51/J51</f>
        <v>0.66666666666666663</v>
      </c>
    </row>
    <row r="52" spans="2:21" ht="13.5" thickBot="1" x14ac:dyDescent="0.25">
      <c r="B52" s="2" t="s">
        <v>35</v>
      </c>
      <c r="J52" s="34">
        <f>SUM(J50:J51)</f>
        <v>10000000</v>
      </c>
      <c r="K52" s="35"/>
      <c r="L52" s="35"/>
      <c r="N52" s="34">
        <f>SUM(N50:N51)</f>
        <v>2400000</v>
      </c>
      <c r="O52" s="28">
        <f>+N52/J52</f>
        <v>0.24</v>
      </c>
      <c r="Q52" s="34">
        <f>SUM(Q50:Q51)</f>
        <v>1400000</v>
      </c>
      <c r="R52" s="28" t="e">
        <f>+Q52/M52</f>
        <v>#DIV/0!</v>
      </c>
      <c r="T52" s="36">
        <f>(+J52/3)*2</f>
        <v>6666666.666666667</v>
      </c>
      <c r="U52" s="28">
        <f>+T52/J52</f>
        <v>0.66666666666666674</v>
      </c>
    </row>
    <row r="53" spans="2:21" ht="13.5" thickTop="1" x14ac:dyDescent="0.2"/>
    <row r="54" spans="2:21" x14ac:dyDescent="0.2">
      <c r="J54" s="35"/>
      <c r="K54" s="35"/>
      <c r="L54" s="35"/>
    </row>
  </sheetData>
  <mergeCells count="9">
    <mergeCell ref="N48:O48"/>
    <mergeCell ref="Q48:R48"/>
    <mergeCell ref="T48:U48"/>
    <mergeCell ref="B2:U2"/>
    <mergeCell ref="B3:U3"/>
    <mergeCell ref="B4:U4"/>
    <mergeCell ref="N9:O9"/>
    <mergeCell ref="Q9:R9"/>
    <mergeCell ref="T9:U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Leverett</dc:creator>
  <cp:lastModifiedBy>Jennifer Leverett</cp:lastModifiedBy>
  <dcterms:created xsi:type="dcterms:W3CDTF">2025-03-04T17:24:08Z</dcterms:created>
  <dcterms:modified xsi:type="dcterms:W3CDTF">2025-03-04T17:24:53Z</dcterms:modified>
</cp:coreProperties>
</file>